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d3c3c13b02bc66d7/Asiakirjat/"/>
    </mc:Choice>
  </mc:AlternateContent>
  <xr:revisionPtr revIDLastSave="2" documentId="8_{6D8F5B16-B271-4878-A455-44FC5B156071}" xr6:coauthVersionLast="47" xr6:coauthVersionMax="47" xr10:uidLastSave="{9227FCC4-935E-4417-92CE-498CD1B4BB99}"/>
  <bookViews>
    <workbookView xWindow="-110" yWindow="-110" windowWidth="19420" windowHeight="10300" xr2:uid="{00000000-000D-0000-FFFF-FFFF00000000}"/>
  </bookViews>
  <sheets>
    <sheet name="Working" sheetId="1" r:id="rId1"/>
    <sheet name="Pharmacy Budget if NHS Increase" sheetId="7" r:id="rId2"/>
    <sheet name="Min Wage" sheetId="5" r:id="rId3"/>
    <sheet name="RPI Inflation" sheetId="4" r:id="rId4"/>
    <sheet name="NHS budget" sheetId="2" r:id="rId5"/>
    <sheet name="Pharmacy Budget" sheetId="3" r:id="rId6"/>
    <sheet name="Inflation Measurement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G14" i="1" l="1"/>
  <c r="J14" i="1"/>
  <c r="I14" i="1"/>
  <c r="H14" i="1"/>
  <c r="F14" i="1"/>
  <c r="E14" i="1"/>
  <c r="D14" i="1"/>
  <c r="C14" i="1"/>
  <c r="D13" i="1"/>
  <c r="E13" i="1"/>
  <c r="F13" i="1"/>
  <c r="G13" i="1"/>
  <c r="H13" i="1"/>
  <c r="I13" i="1"/>
  <c r="J13" i="1"/>
  <c r="C13" i="1"/>
  <c r="C25" i="1"/>
  <c r="D25" i="1"/>
  <c r="E25" i="1"/>
  <c r="F25" i="1"/>
  <c r="G25" i="1"/>
  <c r="H25" i="1"/>
  <c r="I25" i="1"/>
  <c r="J25" i="1"/>
  <c r="C26" i="1"/>
  <c r="D26" i="1"/>
  <c r="E26" i="1"/>
  <c r="F26" i="1"/>
  <c r="G26" i="1"/>
  <c r="H26" i="1"/>
  <c r="I26" i="1"/>
  <c r="J26" i="1"/>
  <c r="C27" i="1"/>
  <c r="D27" i="1"/>
  <c r="E27" i="1"/>
  <c r="F27" i="1"/>
  <c r="G27" i="1"/>
  <c r="H27" i="1"/>
  <c r="I27" i="1"/>
  <c r="J27" i="1"/>
  <c r="C28" i="1"/>
  <c r="D28" i="1"/>
  <c r="E28" i="1"/>
  <c r="F28" i="1"/>
  <c r="G28" i="1"/>
  <c r="H28" i="1"/>
  <c r="I28" i="1"/>
  <c r="J28" i="1"/>
  <c r="C29" i="1"/>
  <c r="D29" i="1"/>
  <c r="E29" i="1"/>
  <c r="F29" i="1"/>
  <c r="G29" i="1"/>
  <c r="H29" i="1"/>
  <c r="I29" i="1"/>
  <c r="J29" i="1"/>
  <c r="B29" i="1"/>
  <c r="B27" i="1"/>
  <c r="B26" i="1"/>
  <c r="B25" i="1"/>
  <c r="B28" i="1"/>
  <c r="K24" i="1"/>
  <c r="K23" i="1"/>
  <c r="K22" i="1"/>
  <c r="K21" i="1"/>
  <c r="K20" i="1"/>
  <c r="G10" i="1"/>
  <c r="G11" i="1" s="1"/>
  <c r="K7" i="1"/>
  <c r="K4" i="1"/>
  <c r="K5" i="1"/>
  <c r="K6" i="1"/>
  <c r="K3" i="1"/>
</calcChain>
</file>

<file path=xl/sharedStrings.xml><?xml version="1.0" encoding="utf-8"?>
<sst xmlns="http://schemas.openxmlformats.org/spreadsheetml/2006/main" count="60" uniqueCount="32">
  <si>
    <t>Years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</si>
  <si>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</si>
  <si>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</si>
  <si>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</si>
  <si>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</si>
  <si>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</si>
  <si>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</si>
  <si>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</si>
  <si>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</si>
  <si>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</si>
  <si>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NHS Budget</t>
  </si>
  <si>
    <t>Pharmacy Budget</t>
  </si>
  <si>
    <t>Inflation</t>
  </si>
  <si>
    <t>Minimum Wage</t>
  </si>
  <si>
    <t>% Increase</t>
  </si>
  <si>
    <t xml:space="preserve">If pharmacy kept pace with NHS increase budget would have been </t>
  </si>
  <si>
    <t>A shortfall of</t>
  </si>
  <si>
    <t>£b's</t>
  </si>
  <si>
    <t>Locum Phcst rate per hour</t>
  </si>
  <si>
    <t>Pharmacy Budget In Line with NHS Budget Increase</t>
  </si>
  <si>
    <t>Source Data:</t>
  </si>
  <si>
    <t>NHS funding -The KingsFund</t>
  </si>
  <si>
    <t>Inflation data - Ofice for national statistics. (RPI)</t>
  </si>
  <si>
    <t>Minimum Wage - HMRC</t>
  </si>
  <si>
    <t>Locum Increase - recent survey for latest figure accounts data for others</t>
  </si>
  <si>
    <t>Notes:</t>
  </si>
  <si>
    <t>NHS Spend omits additional pandemic spend sums in 2020 and 2021 of £47.1b and £33.8b. Over the same pandemic period Pharmacy receieved a loan of £370m, some of which was paid back leaving a net grant of around £250m.</t>
  </si>
  <si>
    <t>Therefore total NHS additional funding was 32.7% increase in 2020 and 21.59% increase in 2021, compared to Pharmacy extra funding of 9.6% in a single year. Pharmacies remained open throughout unlike parts of the NHS.</t>
  </si>
  <si>
    <t>Note for completeness we would need pandemic delivery data, PPE data but this is a relatively small correction.</t>
  </si>
  <si>
    <t>Inflation - RPI</t>
  </si>
  <si>
    <t>Inflation CPI</t>
  </si>
  <si>
    <t>Pharmacy Funding - PSNC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</si>
</sst>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0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Pharmacy Budget In Line with NHS Budget Increase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Working!$C$12:$J$12</c:f>
              <c:strCache>
                <c:ptCount val="8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  <c:pt idx="7">
                  <c:v>2022/2023</c:v>
                </c:pt>
              </c:strCache>
            </c:strRef>
          </c:cat>
          <c:val>
            <c:numRef>
              <c:f>Working!$C$14:$J$14</c:f>
              <c:numCache>
                <c:formatCode>0.000</c:formatCode>
                <c:ptCount val="8"/>
                <c:pt idx="0">
                  <c:v>2.8789599999999997</c:v>
                </c:pt>
                <c:pt idx="1">
                  <c:v>2.8960399999999997</c:v>
                </c:pt>
                <c:pt idx="2">
                  <c:v>2.9537199999999997</c:v>
                </c:pt>
                <c:pt idx="3">
                  <c:v>3.01756</c:v>
                </c:pt>
                <c:pt idx="4">
                  <c:v>3.1777199999999999</c:v>
                </c:pt>
                <c:pt idx="5">
                  <c:v>3.07104</c:v>
                </c:pt>
                <c:pt idx="6">
                  <c:v>3.3398400000000001</c:v>
                </c:pt>
                <c:pt idx="7">
                  <c:v>3.6962799999999998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3-49F2-B538-AFE8B874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8485608"/>
        <c:axId val="878486000"/>
      </c:barChart>
      <c:catAx>
        <c:axId val="8784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86000"/>
        <c:crosses val="autoZero"/>
        <c:auto val="1"/>
        <c:lblAlgn val="ctr"/>
        <c:lblOffset val="100"/>
        <c:noMultiLvlLbl val="0"/>
      </c:catAx>
      <c:valAx>
        <c:axId val="878486000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8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Working!$A$6</c:f>
              <c:strCache>
                <c:ptCount val="1"/>
                <c:pt idx="0">
                  <c:v>Minimum Wage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Working!$B$2:$J$2</c:f>
              <c:strCache>
                <c:ptCount val="9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  <c:pt idx="7">
                  <c:v>2021/2022</c:v>
                </c:pt>
                <c:pt idx="8">
                  <c:v>2022/2023</c:v>
                </c:pt>
              </c:strCache>
            </c:strRef>
          </c:cat>
          <c:val>
            <c:numRef>
              <c:f>Working!$B$6:$J$6</c:f>
              <c:numCache>
                <c:formatCode>General</c:formatCode>
                <c:ptCount val="9"/>
                <c:pt idx="0">
                  <c:v>6.7</c:v>
                </c:pt>
                <c:pt idx="1">
                  <c:v>7.2</c:v>
                </c:pt>
                <c:pt idx="2">
                  <c:v>7.5</c:v>
                </c:pt>
                <c:pt idx="3">
                  <c:v>7.83</c:v>
                </c:pt>
                <c:pt idx="4">
                  <c:v>8.2100000000000009</c:v>
                </c:pt>
                <c:pt idx="5">
                  <c:v>8.7200000000000006</c:v>
                </c:pt>
                <c:pt idx="6">
                  <c:v>8.91</c:v>
                </c:pt>
                <c:pt idx="7">
                  <c:v>9.5</c:v>
                </c:pt>
                <c:pt idx="8">
                  <c:v>10.42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D-40F7-948D-86B8BB37F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486784"/>
        <c:axId val="878487176"/>
      </c:lineChart>
      <c:catAx>
        <c:axId val="87848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87176"/>
        <c:crosses val="autoZero"/>
        <c:auto val="1"/>
        <c:lblAlgn val="ctr"/>
        <c:lblOffset val="100"/>
        <c:noMultiLvlLbl val="0"/>
      </c:catAx>
      <c:valAx>
        <c:axId val="87848717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8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 RPI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Working!$A$5</c:f>
              <c:strCache>
                <c:ptCount val="1"/>
                <c:pt idx="0">
                  <c:v>Inflation - RPI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Working!$B$2:$J$2</c:f>
              <c:strCache>
                <c:ptCount val="9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  <c:pt idx="7">
                  <c:v>2021/2022</c:v>
                </c:pt>
                <c:pt idx="8">
                  <c:v>2022/2023</c:v>
                </c:pt>
              </c:strCache>
            </c:strRef>
          </c:cat>
          <c:val>
            <c:numRef>
              <c:f>Working!$B$5:$J$5</c:f>
              <c:numCache>
                <c:formatCode>General</c:formatCode>
                <c:ptCount val="9"/>
                <c:pt idx="0">
                  <c:v>255.7</c:v>
                </c:pt>
                <c:pt idx="1">
                  <c:v>258</c:v>
                </c:pt>
                <c:pt idx="2">
                  <c:v>261.39999999999998</c:v>
                </c:pt>
                <c:pt idx="3">
                  <c:v>270.60000000000002</c:v>
                </c:pt>
                <c:pt idx="4">
                  <c:v>279.7</c:v>
                </c:pt>
                <c:pt idx="5">
                  <c:v>288.2</c:v>
                </c:pt>
                <c:pt idx="6">
                  <c:v>292.60000000000002</c:v>
                </c:pt>
                <c:pt idx="7">
                  <c:v>301.10000000000002</c:v>
                </c:pt>
                <c:pt idx="8">
                  <c:v>334.6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A-4EF9-9EC0-028608189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487960"/>
        <c:axId val="878488352"/>
      </c:lineChart>
      <c:catAx>
        <c:axId val="87848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88352"/>
        <c:crosses val="autoZero"/>
        <c:auto val="1"/>
        <c:lblAlgn val="ctr"/>
        <c:lblOffset val="100"/>
        <c:noMultiLvlLbl val="0"/>
      </c:catAx>
      <c:valAx>
        <c:axId val="878488352"/>
        <c:scaling>
          <c:orientation val="minMax"/>
          <c:min val="2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8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NHS Budget (less Covid</a:t>
            </a:r>
            <a:r>
              <a:rPr lang="en-US" baseline="0"/>
              <a:t> extra)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Working!$A$3</c:f>
              <c:strCache>
                <c:ptCount val="1"/>
                <c:pt idx="0">
                  <c:v>NHS 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247371703463296E-17"/>
                  <c:y val="2.154398969809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17-4EF5-BDA9-B30729DB7FC7}"/>
                </c:ext>
              </c:extLst>
            </c:dLbl>
            <c:dLbl>
              <c:idx val="1"/>
              <c:layout>
                <c:manualLayout>
                  <c:x val="0"/>
                  <c:y val="1.6756436431847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7-4EF5-BDA9-B30729DB7FC7}"/>
                </c:ext>
              </c:extLst>
            </c:dLbl>
            <c:dLbl>
              <c:idx val="2"/>
              <c:layout>
                <c:manualLayout>
                  <c:x val="-3.8494743406926593E-17"/>
                  <c:y val="2.63315429643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17-4EF5-BDA9-B30729DB7FC7}"/>
                </c:ext>
              </c:extLst>
            </c:dLbl>
            <c:dLbl>
              <c:idx val="3"/>
              <c:layout>
                <c:manualLayout>
                  <c:x val="1.0498687664041995E-3"/>
                  <c:y val="1.915021306496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7-4EF5-BDA9-B30729DB7FC7}"/>
                </c:ext>
              </c:extLst>
            </c:dLbl>
            <c:dLbl>
              <c:idx val="4"/>
              <c:layout>
                <c:manualLayout>
                  <c:x val="-1.0498687664042764E-3"/>
                  <c:y val="1.6756436431847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17-4EF5-BDA9-B30729DB7FC7}"/>
                </c:ext>
              </c:extLst>
            </c:dLbl>
            <c:dLbl>
              <c:idx val="5"/>
              <c:layout>
                <c:manualLayout>
                  <c:x val="0"/>
                  <c:y val="-1.1968883165605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7-4EF5-BDA9-B30729DB7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Working!$B$2:$J$2</c:f>
              <c:strCache>
                <c:ptCount val="9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  <c:pt idx="7">
                  <c:v>2021/2022</c:v>
                </c:pt>
                <c:pt idx="8">
                  <c:v>2022/2023</c:v>
                </c:pt>
              </c:strCache>
            </c:strRef>
          </c:cat>
          <c:val>
            <c:numRef>
              <c:f>Working!$B$3:$J$3</c:f>
              <c:numCache>
                <c:formatCode>General</c:formatCode>
                <c:ptCount val="9"/>
                <c:pt idx="0">
                  <c:v>131.19999999999999</c:v>
                </c:pt>
                <c:pt idx="1">
                  <c:v>134.9</c:v>
                </c:pt>
                <c:pt idx="2">
                  <c:v>135.69999999999999</c:v>
                </c:pt>
                <c:pt idx="3">
                  <c:v>138.4</c:v>
                </c:pt>
                <c:pt idx="4">
                  <c:v>141.4</c:v>
                </c:pt>
                <c:pt idx="5">
                  <c:v>148.9</c:v>
                </c:pt>
                <c:pt idx="6">
                  <c:v>143.9</c:v>
                </c:pt>
                <c:pt idx="7">
                  <c:v>156.5</c:v>
                </c:pt>
                <c:pt idx="8">
                  <c:v>173.2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17-4EF5-BDA9-B30729DB7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489136"/>
        <c:axId val="878489528"/>
      </c:lineChart>
      <c:catAx>
        <c:axId val="87848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89528"/>
        <c:crosses val="autoZero"/>
        <c:auto val="1"/>
        <c:lblAlgn val="ctr"/>
        <c:lblOffset val="100"/>
        <c:noMultiLvlLbl val="0"/>
      </c:catAx>
      <c:valAx>
        <c:axId val="878489528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8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Working!$A$4</c:f>
              <c:strCache>
                <c:ptCount val="1"/>
                <c:pt idx="0">
                  <c:v>Pharmacy 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0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1B-4784-AC1E-F6CEDD62F525}"/>
                </c:ext>
              </c:extLst>
            </c:dLbl>
            <c:dLbl>
              <c:idx val="4"/>
              <c:layout>
                <c:manualLayout>
                  <c:x val="1.1318620137215542E-3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1B-4784-AC1E-F6CEDD62F525}"/>
                </c:ext>
              </c:extLst>
            </c:dLbl>
            <c:dLbl>
              <c:idx val="5"/>
              <c:layout>
                <c:manualLayout>
                  <c:x val="-1.1318620137215542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1B-4784-AC1E-F6CEDD62F525}"/>
                </c:ext>
              </c:extLst>
            </c:dLbl>
            <c:dLbl>
              <c:idx val="6"/>
              <c:layout>
                <c:manualLayout>
                  <c:x val="0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1B-4784-AC1E-F6CEDD62F525}"/>
                </c:ext>
              </c:extLst>
            </c:dLbl>
            <c:dLbl>
              <c:idx val="7"/>
              <c:layout>
                <c:manualLayout>
                  <c:x val="1.1318620137213884E-3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1B-4784-AC1E-F6CEDD62F525}"/>
                </c:ext>
              </c:extLst>
            </c:dLbl>
            <c:dLbl>
              <c:idx val="8"/>
              <c:layout>
                <c:manualLayout>
                  <c:x val="0"/>
                  <c:y val="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1B-4784-AC1E-F6CEDD62F5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Working!$B$2:$J$2</c:f>
              <c:strCache>
                <c:ptCount val="9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  <c:pt idx="7">
                  <c:v>2021/2022</c:v>
                </c:pt>
                <c:pt idx="8">
                  <c:v>2022/2023</c:v>
                </c:pt>
              </c:strCache>
            </c:strRef>
          </c:cat>
          <c:val>
            <c:numRef>
              <c:f>Working!$B$4:$J$4</c:f>
              <c:numCache>
                <c:formatCode>General</c:formatCode>
                <c:ptCount val="9"/>
                <c:pt idx="0">
                  <c:v>2.8</c:v>
                </c:pt>
                <c:pt idx="1">
                  <c:v>2.8</c:v>
                </c:pt>
                <c:pt idx="2">
                  <c:v>2.6869999999999998</c:v>
                </c:pt>
                <c:pt idx="3">
                  <c:v>2.5920000000000001</c:v>
                </c:pt>
                <c:pt idx="4">
                  <c:v>2.5920000000000001</c:v>
                </c:pt>
                <c:pt idx="5">
                  <c:v>2.5920000000000001</c:v>
                </c:pt>
                <c:pt idx="6">
                  <c:v>2.5920000000000001</c:v>
                </c:pt>
                <c:pt idx="7">
                  <c:v>2.5920000000000001</c:v>
                </c:pt>
                <c:pt idx="8">
                  <c:v>2.5920000000000001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1B-4784-AC1E-F6CEDD62F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490312"/>
        <c:axId val="878490704"/>
      </c:lineChart>
      <c:catAx>
        <c:axId val="87849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90704"/>
        <c:crosses val="autoZero"/>
        <c:auto val="1"/>
        <c:lblAlgn val="ctr"/>
        <c:lblOffset val="100"/>
        <c:noMultiLvlLbl val="0"/>
      </c:catAx>
      <c:valAx>
        <c:axId val="87849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90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 Measurement by Cateogry</a:t>
            </a:r>
            <a:r>
              <a:rPr lang="en-US" baseline="0"/>
              <a:t> of Spend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Working!$A$25</c:f>
              <c:strCache>
                <c:ptCount val="1"/>
                <c:pt idx="0">
                  <c:v>NHS 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Working!$B$19:$J$19</c:f>
              <c:strCache>
                <c:ptCount val="9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  <c:pt idx="7">
                  <c:v>2021/2022</c:v>
                </c:pt>
                <c:pt idx="8">
                  <c:v>2022/2023</c:v>
                </c:pt>
              </c:strCache>
            </c:strRef>
          </c:cat>
          <c:val>
            <c:numRef>
              <c:f>Working!$B$25:$J$25</c:f>
              <c:numCache>
                <c:formatCode>0.0</c:formatCode>
                <c:ptCount val="9"/>
                <c:pt idx="0" formatCode="General">
                  <c:v>1</c:v>
                </c:pt>
                <c:pt idx="1">
                  <c:v>1.0282012195121952</c:v>
                </c:pt>
                <c:pt idx="2">
                  <c:v>1.034298780487805</c:v>
                </c:pt>
                <c:pt idx="3">
                  <c:v>1.0548780487804879</c:v>
                </c:pt>
                <c:pt idx="4">
                  <c:v>1.0777439024390245</c:v>
                </c:pt>
                <c:pt idx="5">
                  <c:v>1.1349085365853659</c:v>
                </c:pt>
                <c:pt idx="6">
                  <c:v>1.096798780487805</c:v>
                </c:pt>
                <c:pt idx="7">
                  <c:v>1.1928353658536586</c:v>
                </c:pt>
                <c:pt idx="8">
                  <c:v>1.3201219512195121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A-4971-8710-0CC47F3872AF}"/>
            </c:ext>
          </c:extLst>
        </c:ser>
        <c:ser>
          <c:idx val="1"/>
          <c:order val="1"/>
          <c:tx>
            <c:strRef>
              <c:f>Working!$A$26</c:f>
              <c:strCache>
                <c:ptCount val="1"/>
                <c:pt idx="0">
                  <c:v>Pharmacy Budget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Working!$B$19:$J$19</c:f>
              <c:strCache>
                <c:ptCount val="9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  <c:pt idx="7">
                  <c:v>2021/2022</c:v>
                </c:pt>
                <c:pt idx="8">
                  <c:v>2022/2023</c:v>
                </c:pt>
              </c:strCache>
            </c:strRef>
          </c:cat>
          <c:val>
            <c:numRef>
              <c:f>Working!$B$26:$J$26</c:f>
              <c:numCache>
                <c:formatCode>0.0</c:formatCode>
                <c:ptCount val="9"/>
                <c:pt idx="0" formatCode="General">
                  <c:v>1</c:v>
                </c:pt>
                <c:pt idx="1">
                  <c:v>1</c:v>
                </c:pt>
                <c:pt idx="2">
                  <c:v>0.95964285714285713</c:v>
                </c:pt>
                <c:pt idx="3">
                  <c:v>0.92571428571428582</c:v>
                </c:pt>
                <c:pt idx="4">
                  <c:v>0.92571428571428582</c:v>
                </c:pt>
                <c:pt idx="5">
                  <c:v>0.92571428571428582</c:v>
                </c:pt>
                <c:pt idx="6">
                  <c:v>0.92571428571428582</c:v>
                </c:pt>
                <c:pt idx="7">
                  <c:v>0.92571428571428582</c:v>
                </c:pt>
                <c:pt idx="8">
                  <c:v>0.92571428571428582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A-4971-8710-0CC47F3872AF}"/>
            </c:ext>
          </c:extLst>
        </c:ser>
        <c:ser>
          <c:idx val="2"/>
          <c:order val="2"/>
          <c:tx>
            <c:strRef>
              <c:f>Working!$A$27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Working!$B$19:$J$19</c:f>
              <c:strCache>
                <c:ptCount val="9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  <c:pt idx="7">
                  <c:v>2021/2022</c:v>
                </c:pt>
                <c:pt idx="8">
                  <c:v>2022/2023</c:v>
                </c:pt>
              </c:strCache>
            </c:strRef>
          </c:cat>
          <c:val>
            <c:numRef>
              <c:f>Working!$B$27:$J$27</c:f>
              <c:numCache>
                <c:formatCode>0.0</c:formatCode>
                <c:ptCount val="9"/>
                <c:pt idx="0" formatCode="General">
                  <c:v>1</c:v>
                </c:pt>
                <c:pt idx="1">
                  <c:v>1.0089949159170903</c:v>
                </c:pt>
                <c:pt idx="2">
                  <c:v>1.0222917481423544</c:v>
                </c:pt>
                <c:pt idx="3">
                  <c:v>1.0582714118107157</c:v>
                </c:pt>
                <c:pt idx="4">
                  <c:v>1.0938599921783341</c:v>
                </c:pt>
                <c:pt idx="5">
                  <c:v>1.127102072741494</c:v>
                </c:pt>
                <c:pt idx="6">
                  <c:v>1.1443097379741887</c:v>
                </c:pt>
                <c:pt idx="7">
                  <c:v>1.1775518185373486</c:v>
                </c:pt>
                <c:pt idx="8">
                  <c:v>1.308564724286273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6A-4971-8710-0CC47F3872AF}"/>
            </c:ext>
          </c:extLst>
        </c:ser>
        <c:ser>
          <c:idx val="3"/>
          <c:order val="3"/>
          <c:tx>
            <c:strRef>
              <c:f>Working!$A$28</c:f>
              <c:strCache>
                <c:ptCount val="1"/>
                <c:pt idx="0">
                  <c:v>Minimum Wage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Working!$B$19:$J$19</c:f>
              <c:strCache>
                <c:ptCount val="9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  <c:pt idx="7">
                  <c:v>2021/2022</c:v>
                </c:pt>
                <c:pt idx="8">
                  <c:v>2022/2023</c:v>
                </c:pt>
              </c:strCache>
            </c:strRef>
          </c:cat>
          <c:val>
            <c:numRef>
              <c:f>Working!$B$28:$J$28</c:f>
              <c:numCache>
                <c:formatCode>0.0</c:formatCode>
                <c:ptCount val="9"/>
                <c:pt idx="0" formatCode="General">
                  <c:v>1</c:v>
                </c:pt>
                <c:pt idx="1">
                  <c:v>1.0746268656716418</c:v>
                </c:pt>
                <c:pt idx="2">
                  <c:v>1.1194029850746268</c:v>
                </c:pt>
                <c:pt idx="3">
                  <c:v>1.1686567164179105</c:v>
                </c:pt>
                <c:pt idx="4">
                  <c:v>1.2253731343283583</c:v>
                </c:pt>
                <c:pt idx="5">
                  <c:v>1.301492537313433</c:v>
                </c:pt>
                <c:pt idx="6">
                  <c:v>1.3298507462686566</c:v>
                </c:pt>
                <c:pt idx="7">
                  <c:v>1.4179104477611939</c:v>
                </c:pt>
                <c:pt idx="8">
                  <c:v>1.5552238805970149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6A-4971-8710-0CC47F3872AF}"/>
            </c:ext>
          </c:extLst>
        </c:ser>
        <c:ser>
          <c:idx val="4"/>
          <c:order val="4"/>
          <c:tx>
            <c:strRef>
              <c:f>Working!$A$29</c:f>
              <c:strCache>
                <c:ptCount val="1"/>
                <c:pt idx="0">
                  <c:v>Locum Phcst rate per hour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Working!$B$19:$J$19</c:f>
              <c:strCache>
                <c:ptCount val="9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  <c:pt idx="7">
                  <c:v>2021/2022</c:v>
                </c:pt>
                <c:pt idx="8">
                  <c:v>2022/2023</c:v>
                </c:pt>
              </c:strCache>
            </c:strRef>
          </c:cat>
          <c:val>
            <c:numRef>
              <c:f>Working!$B$29:$J$29</c:f>
              <c:numCache>
                <c:formatCode>0.0</c:formatCode>
                <c:ptCount val="9"/>
                <c:pt idx="0" formatCode="General">
                  <c:v>1</c:v>
                </c:pt>
                <c:pt idx="1">
                  <c:v>1.05</c:v>
                </c:pt>
                <c:pt idx="2">
                  <c:v>1.1000000000000001</c:v>
                </c:pt>
                <c:pt idx="3">
                  <c:v>1.1499999999999999</c:v>
                </c:pt>
                <c:pt idx="4">
                  <c:v>1.1499999999999999</c:v>
                </c:pt>
                <c:pt idx="5">
                  <c:v>1.25</c:v>
                </c:pt>
                <c:pt idx="6">
                  <c:v>1.75</c:v>
                </c:pt>
                <c:pt idx="7">
                  <c:v>1.75</c:v>
                </c:pt>
                <c:pt idx="8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6A-4971-8710-0CC47F38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491488"/>
        <c:axId val="878491880"/>
      </c:lineChart>
      <c:catAx>
        <c:axId val="8784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91880"/>
        <c:crosses val="autoZero"/>
        <c:auto val="1"/>
        <c:lblAlgn val="ctr"/>
        <c:lblOffset val="100"/>
        <c:noMultiLvlLbl val="0"/>
      </c:catAx>
      <c:valAx>
        <c:axId val="87849188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9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266070</xdr:colOff>
      <xdr:row>1</xdr:row>
      <xdr:rowOff>19050</xdr:rowOff>
    </xdr:from>
    <xdr:to>
      <xdr:col>15</xdr:col>
      <xdr:colOff>284987</xdr:colOff>
      <xdr:row>8</xdr:row>
      <xdr:rowOff>44450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D5B81E-0498-120D-BB96-E9C0BC51F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120" y="203200"/>
          <a:ext cx="2457317" cy="1314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361950</xdr:colOff>
      <xdr:row>33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333375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581025</xdr:colOff>
      <xdr:row>26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514350</xdr:colOff>
      <xdr:row>27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247649</xdr:colOff>
      <xdr:row>25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276225</xdr:colOff>
      <xdr:row>30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2"/>
  <sheetViews>
    <sheetView tabSelected="1" workbookViewId="0">
      <selection activeCell="M11" sqref="M11"/>
    </sheetView>
  </sheetViews>
  <sheetFormatPr defaultRowHeight="14.5" x14ac:dyDescent="0.35"/>
  <cols>
    <col min="1" max="1" width="25.1796875" customWidth="1"/>
    <col min="7" max="9" width="9.81640625" bestFit="1" customWidth="1"/>
    <col min="10" max="10" width="9.7265625" customWidth="1"/>
    <col min="11" max="11" width="10.453125" bestFit="1" customWidth="1"/>
  </cols>
  <sheetData>
    <row r="2" spans="1:18" x14ac:dyDescent="0.3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14</v>
      </c>
      <c r="R2" s="1"/>
    </row>
    <row r="3" spans="1:18" x14ac:dyDescent="0.35">
      <c r="A3" s="6" t="s">
        <v>10</v>
      </c>
      <c r="B3" s="6">
        <v>131.19999999999999</v>
      </c>
      <c r="C3" s="6">
        <v>134.9</v>
      </c>
      <c r="D3" s="6">
        <v>135.69999999999999</v>
      </c>
      <c r="E3" s="6">
        <v>138.4</v>
      </c>
      <c r="F3" s="6">
        <v>141.4</v>
      </c>
      <c r="G3" s="6">
        <v>148.9</v>
      </c>
      <c r="H3" s="6">
        <v>143.9</v>
      </c>
      <c r="I3" s="6">
        <v>156.5</v>
      </c>
      <c r="J3" s="6">
        <v>173.2</v>
      </c>
      <c r="K3" s="7">
        <f>(J3/B3)-1</f>
        <v>0.32012195121951215</v>
      </c>
    </row>
    <row r="4" spans="1:18" x14ac:dyDescent="0.35">
      <c r="A4" s="6" t="s">
        <v>11</v>
      </c>
      <c r="B4" s="6">
        <v>2.8</v>
      </c>
      <c r="C4" s="6">
        <v>2.8</v>
      </c>
      <c r="D4" s="6">
        <v>2.6869999999999998</v>
      </c>
      <c r="E4" s="6">
        <v>2.5920000000000001</v>
      </c>
      <c r="F4" s="6">
        <v>2.5920000000000001</v>
      </c>
      <c r="G4" s="6">
        <v>2.5920000000000001</v>
      </c>
      <c r="H4" s="6">
        <v>2.5920000000000001</v>
      </c>
      <c r="I4" s="6">
        <v>2.5920000000000001</v>
      </c>
      <c r="J4" s="6">
        <v>2.5920000000000001</v>
      </c>
      <c r="K4" s="7">
        <f t="shared" ref="K4:K7" si="0">(J4/B4)-1</f>
        <v>-7.4285714285714177E-2</v>
      </c>
    </row>
    <row r="5" spans="1:18" x14ac:dyDescent="0.35">
      <c r="A5" s="6" t="s">
        <v>29</v>
      </c>
      <c r="B5" s="6">
        <v>255.7</v>
      </c>
      <c r="C5" s="6">
        <v>258</v>
      </c>
      <c r="D5" s="6">
        <v>261.39999999999998</v>
      </c>
      <c r="E5" s="6">
        <v>270.60000000000002</v>
      </c>
      <c r="F5" s="6">
        <v>279.7</v>
      </c>
      <c r="G5" s="6">
        <v>288.2</v>
      </c>
      <c r="H5" s="6">
        <v>292.60000000000002</v>
      </c>
      <c r="I5" s="6">
        <v>301.10000000000002</v>
      </c>
      <c r="J5" s="6">
        <v>334.6</v>
      </c>
      <c r="K5" s="7">
        <f t="shared" si="0"/>
        <v>0.30856472428627302</v>
      </c>
    </row>
    <row r="6" spans="1:18" x14ac:dyDescent="0.35">
      <c r="A6" s="6" t="s">
        <v>13</v>
      </c>
      <c r="B6" s="6">
        <v>6.7</v>
      </c>
      <c r="C6" s="6">
        <v>7.2</v>
      </c>
      <c r="D6" s="6">
        <v>7.5</v>
      </c>
      <c r="E6" s="6">
        <v>7.83</v>
      </c>
      <c r="F6" s="6">
        <v>8.2100000000000009</v>
      </c>
      <c r="G6" s="6">
        <v>8.7200000000000006</v>
      </c>
      <c r="H6" s="6">
        <v>8.91</v>
      </c>
      <c r="I6" s="6">
        <v>9.5</v>
      </c>
      <c r="J6" s="6">
        <v>10.42</v>
      </c>
      <c r="K6" s="7">
        <f t="shared" si="0"/>
        <v>0.55522388059701488</v>
      </c>
    </row>
    <row r="7" spans="1:18" x14ac:dyDescent="0.35">
      <c r="A7" s="6" t="s">
        <v>18</v>
      </c>
      <c r="B7" s="6">
        <v>20</v>
      </c>
      <c r="C7" s="6"/>
      <c r="D7" s="6"/>
      <c r="E7" s="6"/>
      <c r="F7" s="6"/>
      <c r="G7" s="6"/>
      <c r="H7" s="6"/>
      <c r="I7" s="6"/>
      <c r="J7" s="6">
        <v>38</v>
      </c>
      <c r="K7" s="7">
        <f t="shared" si="0"/>
        <v>0.89999999999999991</v>
      </c>
    </row>
    <row r="8" spans="1:18" x14ac:dyDescent="0.35">
      <c r="A8" s="6" t="s">
        <v>30</v>
      </c>
      <c r="B8" s="6"/>
      <c r="C8" s="6"/>
      <c r="D8" s="6">
        <v>3.1</v>
      </c>
      <c r="E8" s="6">
        <v>5.59</v>
      </c>
      <c r="F8" s="6">
        <v>7.69</v>
      </c>
      <c r="G8" s="6">
        <v>8.39</v>
      </c>
      <c r="H8" s="6">
        <v>10.59</v>
      </c>
      <c r="I8" s="6">
        <v>20.78</v>
      </c>
      <c r="J8" s="6"/>
      <c r="K8" s="7">
        <f>I8/100</f>
        <v>0.20780000000000001</v>
      </c>
    </row>
    <row r="9" spans="1:18" x14ac:dyDescent="0.35">
      <c r="G9" t="s">
        <v>17</v>
      </c>
    </row>
    <row r="10" spans="1:18" x14ac:dyDescent="0.35">
      <c r="A10" t="s">
        <v>15</v>
      </c>
      <c r="G10" s="3">
        <f>J4*1.3201</f>
        <v>3.4216992000000004</v>
      </c>
    </row>
    <row r="11" spans="1:18" x14ac:dyDescent="0.35">
      <c r="A11" s="3" t="s">
        <v>16</v>
      </c>
      <c r="G11" s="3">
        <f>J4-G10</f>
        <v>-0.8296992000000003</v>
      </c>
    </row>
    <row r="12" spans="1:18" x14ac:dyDescent="0.35"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</row>
    <row r="13" spans="1:18" x14ac:dyDescent="0.35">
      <c r="C13" s="7">
        <f>(C3/$B$3)-1</f>
        <v>2.820121951219523E-2</v>
      </c>
      <c r="D13" s="7">
        <f t="shared" ref="D13:J13" si="1">(D3/$B$3)-1</f>
        <v>3.4298780487804992E-2</v>
      </c>
      <c r="E13" s="7">
        <f t="shared" si="1"/>
        <v>5.4878048780487854E-2</v>
      </c>
      <c r="F13" s="7">
        <f t="shared" si="1"/>
        <v>7.7743902439024515E-2</v>
      </c>
      <c r="G13" s="7">
        <f t="shared" si="1"/>
        <v>0.13490853658536595</v>
      </c>
      <c r="H13" s="7">
        <f t="shared" si="1"/>
        <v>9.6798780487804992E-2</v>
      </c>
      <c r="I13" s="7">
        <f t="shared" si="1"/>
        <v>0.19283536585365857</v>
      </c>
      <c r="J13" s="7">
        <f t="shared" si="1"/>
        <v>0.32012195121951215</v>
      </c>
    </row>
    <row r="14" spans="1:18" x14ac:dyDescent="0.35">
      <c r="A14" t="s">
        <v>19</v>
      </c>
      <c r="C14" s="2">
        <f>C4*1.0282</f>
        <v>2.8789599999999997</v>
      </c>
      <c r="D14" s="2">
        <f>C4*1.0343</f>
        <v>2.8960399999999997</v>
      </c>
      <c r="E14" s="2">
        <f>C4*1.0549</f>
        <v>2.9537199999999997</v>
      </c>
      <c r="F14" s="2">
        <f>C4*1.0777</f>
        <v>3.01756</v>
      </c>
      <c r="G14" s="2">
        <f>C4*1.1349</f>
        <v>3.1777199999999999</v>
      </c>
      <c r="H14" s="2">
        <f>C4*1.0968</f>
        <v>3.07104</v>
      </c>
      <c r="I14" s="2">
        <f>C4*1.1928</f>
        <v>3.3398400000000001</v>
      </c>
      <c r="J14" s="2">
        <f>C4*1.3201</f>
        <v>3.6962799999999998</v>
      </c>
    </row>
    <row r="19" spans="1:11" x14ac:dyDescent="0.35">
      <c r="A19" s="5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14</v>
      </c>
    </row>
    <row r="20" spans="1:11" x14ac:dyDescent="0.35">
      <c r="A20" s="6" t="s">
        <v>10</v>
      </c>
      <c r="B20" s="6">
        <v>131.19999999999999</v>
      </c>
      <c r="C20" s="6">
        <v>134.9</v>
      </c>
      <c r="D20" s="6">
        <v>135.69999999999999</v>
      </c>
      <c r="E20" s="6">
        <v>138.4</v>
      </c>
      <c r="F20" s="6">
        <v>141.4</v>
      </c>
      <c r="G20" s="6">
        <v>148.9</v>
      </c>
      <c r="H20" s="6">
        <v>143.9</v>
      </c>
      <c r="I20" s="6">
        <v>156.5</v>
      </c>
      <c r="J20" s="6">
        <v>173.2</v>
      </c>
      <c r="K20" s="7">
        <f>(J20/B20)-1</f>
        <v>0.32012195121951215</v>
      </c>
    </row>
    <row r="21" spans="1:11" x14ac:dyDescent="0.35">
      <c r="A21" s="6" t="s">
        <v>11</v>
      </c>
      <c r="B21" s="6">
        <v>2.8</v>
      </c>
      <c r="C21" s="6">
        <v>2.8</v>
      </c>
      <c r="D21" s="6">
        <v>2.6869999999999998</v>
      </c>
      <c r="E21" s="6">
        <v>2.5920000000000001</v>
      </c>
      <c r="F21" s="6">
        <v>2.5920000000000001</v>
      </c>
      <c r="G21" s="6">
        <v>2.5920000000000001</v>
      </c>
      <c r="H21" s="6">
        <v>2.5920000000000001</v>
      </c>
      <c r="I21" s="6">
        <v>2.5920000000000001</v>
      </c>
      <c r="J21" s="6">
        <v>2.5920000000000001</v>
      </c>
      <c r="K21" s="7">
        <f t="shared" ref="K21:K24" si="2">(J21/B21)-1</f>
        <v>-7.4285714285714177E-2</v>
      </c>
    </row>
    <row r="22" spans="1:11" x14ac:dyDescent="0.35">
      <c r="A22" s="6" t="s">
        <v>12</v>
      </c>
      <c r="B22" s="6">
        <v>255.7</v>
      </c>
      <c r="C22" s="6">
        <v>258</v>
      </c>
      <c r="D22" s="6">
        <v>261.39999999999998</v>
      </c>
      <c r="E22" s="6">
        <v>270.60000000000002</v>
      </c>
      <c r="F22" s="6">
        <v>279.7</v>
      </c>
      <c r="G22" s="6">
        <v>288.2</v>
      </c>
      <c r="H22" s="6">
        <v>292.60000000000002</v>
      </c>
      <c r="I22" s="6">
        <v>301.10000000000002</v>
      </c>
      <c r="J22" s="6">
        <v>334.6</v>
      </c>
      <c r="K22" s="7">
        <f t="shared" si="2"/>
        <v>0.30856472428627302</v>
      </c>
    </row>
    <row r="23" spans="1:11" x14ac:dyDescent="0.35">
      <c r="A23" s="6" t="s">
        <v>13</v>
      </c>
      <c r="B23" s="6">
        <v>6.7</v>
      </c>
      <c r="C23" s="6">
        <v>7.2</v>
      </c>
      <c r="D23" s="6">
        <v>7.5</v>
      </c>
      <c r="E23" s="6">
        <v>7.83</v>
      </c>
      <c r="F23" s="6">
        <v>8.2100000000000009</v>
      </c>
      <c r="G23" s="6">
        <v>8.7200000000000006</v>
      </c>
      <c r="H23" s="6">
        <v>8.91</v>
      </c>
      <c r="I23" s="6">
        <v>9.5</v>
      </c>
      <c r="J23" s="6">
        <v>10.42</v>
      </c>
      <c r="K23" s="7">
        <f t="shared" si="2"/>
        <v>0.55522388059701488</v>
      </c>
    </row>
    <row r="24" spans="1:11" x14ac:dyDescent="0.35">
      <c r="A24" s="6" t="s">
        <v>18</v>
      </c>
      <c r="B24" s="6">
        <v>20</v>
      </c>
      <c r="C24" s="6">
        <v>21</v>
      </c>
      <c r="D24" s="6">
        <v>22</v>
      </c>
      <c r="E24" s="6">
        <v>23</v>
      </c>
      <c r="F24" s="6">
        <v>23</v>
      </c>
      <c r="G24" s="6">
        <v>25</v>
      </c>
      <c r="H24" s="6">
        <v>35</v>
      </c>
      <c r="I24" s="6">
        <v>35</v>
      </c>
      <c r="J24" s="6">
        <v>38</v>
      </c>
      <c r="K24" s="7">
        <f t="shared" si="2"/>
        <v>0.89999999999999991</v>
      </c>
    </row>
    <row r="25" spans="1:11" x14ac:dyDescent="0.35">
      <c r="A25" s="6" t="s">
        <v>10</v>
      </c>
      <c r="B25">
        <f>B20/131.2</f>
        <v>1</v>
      </c>
      <c r="C25" s="16">
        <f t="shared" ref="C25:J25" si="3">C20/131.2</f>
        <v>1.0282012195121952</v>
      </c>
      <c r="D25" s="16">
        <f t="shared" si="3"/>
        <v>1.034298780487805</v>
      </c>
      <c r="E25" s="16">
        <f t="shared" si="3"/>
        <v>1.0548780487804879</v>
      </c>
      <c r="F25" s="16">
        <f t="shared" si="3"/>
        <v>1.0777439024390245</v>
      </c>
      <c r="G25" s="16">
        <f t="shared" si="3"/>
        <v>1.1349085365853659</v>
      </c>
      <c r="H25" s="16">
        <f t="shared" si="3"/>
        <v>1.096798780487805</v>
      </c>
      <c r="I25" s="16">
        <f t="shared" si="3"/>
        <v>1.1928353658536586</v>
      </c>
      <c r="J25" s="16">
        <f t="shared" si="3"/>
        <v>1.3201219512195121</v>
      </c>
    </row>
    <row r="26" spans="1:11" x14ac:dyDescent="0.35">
      <c r="A26" s="6" t="s">
        <v>11</v>
      </c>
      <c r="B26">
        <f>B21/2.8</f>
        <v>1</v>
      </c>
      <c r="C26" s="16">
        <f t="shared" ref="C26:J26" si="4">C21/2.8</f>
        <v>1</v>
      </c>
      <c r="D26" s="16">
        <f t="shared" si="4"/>
        <v>0.95964285714285713</v>
      </c>
      <c r="E26" s="16">
        <f t="shared" si="4"/>
        <v>0.92571428571428582</v>
      </c>
      <c r="F26" s="16">
        <f t="shared" si="4"/>
        <v>0.92571428571428582</v>
      </c>
      <c r="G26" s="16">
        <f t="shared" si="4"/>
        <v>0.92571428571428582</v>
      </c>
      <c r="H26" s="16">
        <f t="shared" si="4"/>
        <v>0.92571428571428582</v>
      </c>
      <c r="I26" s="16">
        <f t="shared" si="4"/>
        <v>0.92571428571428582</v>
      </c>
      <c r="J26" s="16">
        <f t="shared" si="4"/>
        <v>0.92571428571428582</v>
      </c>
    </row>
    <row r="27" spans="1:11" x14ac:dyDescent="0.35">
      <c r="A27" s="6" t="s">
        <v>12</v>
      </c>
      <c r="B27">
        <f>B22/255.7</f>
        <v>1</v>
      </c>
      <c r="C27" s="16">
        <f t="shared" ref="C27:J27" si="5">C22/255.7</f>
        <v>1.0089949159170903</v>
      </c>
      <c r="D27" s="16">
        <f t="shared" si="5"/>
        <v>1.0222917481423544</v>
      </c>
      <c r="E27" s="16">
        <f t="shared" si="5"/>
        <v>1.0582714118107157</v>
      </c>
      <c r="F27" s="16">
        <f t="shared" si="5"/>
        <v>1.0938599921783341</v>
      </c>
      <c r="G27" s="16">
        <f t="shared" si="5"/>
        <v>1.127102072741494</v>
      </c>
      <c r="H27" s="16">
        <f t="shared" si="5"/>
        <v>1.1443097379741887</v>
      </c>
      <c r="I27" s="16">
        <f t="shared" si="5"/>
        <v>1.1775518185373486</v>
      </c>
      <c r="J27" s="16">
        <f t="shared" si="5"/>
        <v>1.308564724286273</v>
      </c>
    </row>
    <row r="28" spans="1:11" x14ac:dyDescent="0.35">
      <c r="A28" s="6" t="s">
        <v>13</v>
      </c>
      <c r="B28">
        <f t="shared" ref="B28" si="6">B23/6.7</f>
        <v>1</v>
      </c>
      <c r="C28" s="16">
        <f t="shared" ref="C28:J28" si="7">C23/6.7</f>
        <v>1.0746268656716418</v>
      </c>
      <c r="D28" s="16">
        <f t="shared" si="7"/>
        <v>1.1194029850746268</v>
      </c>
      <c r="E28" s="16">
        <f t="shared" si="7"/>
        <v>1.1686567164179105</v>
      </c>
      <c r="F28" s="16">
        <f t="shared" si="7"/>
        <v>1.2253731343283583</v>
      </c>
      <c r="G28" s="16">
        <f t="shared" si="7"/>
        <v>1.301492537313433</v>
      </c>
      <c r="H28" s="16">
        <f t="shared" si="7"/>
        <v>1.3298507462686566</v>
      </c>
      <c r="I28" s="16">
        <f t="shared" si="7"/>
        <v>1.4179104477611939</v>
      </c>
      <c r="J28" s="16">
        <f t="shared" si="7"/>
        <v>1.5552238805970149</v>
      </c>
    </row>
    <row r="29" spans="1:11" x14ac:dyDescent="0.35">
      <c r="A29" s="6" t="s">
        <v>18</v>
      </c>
      <c r="B29">
        <f>B24/20</f>
        <v>1</v>
      </c>
      <c r="C29" s="16">
        <f t="shared" ref="C29:J29" si="8">C24/20</f>
        <v>1.05</v>
      </c>
      <c r="D29" s="16">
        <f t="shared" si="8"/>
        <v>1.1000000000000001</v>
      </c>
      <c r="E29" s="16">
        <f t="shared" si="8"/>
        <v>1.1499999999999999</v>
      </c>
      <c r="F29" s="16">
        <f t="shared" si="8"/>
        <v>1.1499999999999999</v>
      </c>
      <c r="G29" s="16">
        <f t="shared" si="8"/>
        <v>1.25</v>
      </c>
      <c r="H29" s="16">
        <f t="shared" si="8"/>
        <v>1.75</v>
      </c>
      <c r="I29" s="16">
        <f t="shared" si="8"/>
        <v>1.75</v>
      </c>
      <c r="J29" s="16">
        <f t="shared" si="8"/>
        <v>1.9</v>
      </c>
    </row>
    <row r="35" spans="1:6" ht="15" thickBot="1" x14ac:dyDescent="0.4"/>
    <row r="36" spans="1:6" x14ac:dyDescent="0.35">
      <c r="A36" s="8" t="s">
        <v>20</v>
      </c>
      <c r="B36" s="9"/>
      <c r="C36" s="9"/>
      <c r="D36" s="9"/>
      <c r="E36" s="9"/>
      <c r="F36" s="10"/>
    </row>
    <row r="37" spans="1:6" x14ac:dyDescent="0.35">
      <c r="A37" s="11"/>
      <c r="F37" s="12"/>
    </row>
    <row r="38" spans="1:6" x14ac:dyDescent="0.35">
      <c r="A38" s="11" t="s">
        <v>21</v>
      </c>
      <c r="F38" s="12"/>
    </row>
    <row r="39" spans="1:6" x14ac:dyDescent="0.35">
      <c r="A39" s="11" t="s">
        <v>22</v>
      </c>
      <c r="F39" s="12"/>
    </row>
    <row r="40" spans="1:6" x14ac:dyDescent="0.35">
      <c r="A40" s="11" t="s">
        <v>23</v>
      </c>
      <c r="F40" s="12"/>
    </row>
    <row r="41" spans="1:6" x14ac:dyDescent="0.35">
      <c r="A41" s="11" t="s">
        <v>24</v>
      </c>
      <c r="F41" s="12"/>
    </row>
    <row r="42" spans="1:6" ht="15" thickBot="1" x14ac:dyDescent="0.4">
      <c r="A42" s="13" t="s">
        <v>31</v>
      </c>
      <c r="B42" s="14"/>
      <c r="C42" s="14"/>
      <c r="D42" s="14"/>
      <c r="E42" s="14"/>
      <c r="F42" s="1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6:A40"/>
  <sheetViews>
    <sheetView workbookViewId="0">
      <selection activeCell="C35" sqref="C35"/>
    </sheetView>
  </sheetViews>
  <sheetFormatPr defaultRowHeight="14.5" x14ac:dyDescent="0.35"/>
  <sheetData>
    <row r="36" spans="1:1" x14ac:dyDescent="0.35">
      <c r="A36" s="4" t="s">
        <v>25</v>
      </c>
    </row>
    <row r="38" spans="1:1" x14ac:dyDescent="0.35">
      <c r="A38" t="s">
        <v>26</v>
      </c>
    </row>
    <row r="39" spans="1:1" x14ac:dyDescent="0.35">
      <c r="A39" t="s">
        <v>27</v>
      </c>
    </row>
    <row r="40" spans="1:1" x14ac:dyDescent="0.35">
      <c r="A40" t="s">
        <v>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T16" sqref="T1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36" sqref="I3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34" sqref="J3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N34" sqref="N3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35" sqref="M35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Working</vt:lpstr>
      <vt:lpstr>Pharmacy Budget if NHS Increase</vt:lpstr>
      <vt:lpstr>Min Wage</vt:lpstr>
      <vt:lpstr>RPI Inflation</vt:lpstr>
      <vt:lpstr>NHS budget</vt:lpstr>
      <vt:lpstr>Pharmacy Budget</vt:lpstr>
      <vt:lpstr>Inflation Measurement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Niblock</dc:creator>
  <cp:lastModifiedBy>Leyla Hannbeck</cp:lastModifiedBy>
  <dcterms:created xsi:type="dcterms:W3CDTF">2022-12-07T09:40:53Z</dcterms:created>
  <dcterms:modified xsi:type="dcterms:W3CDTF">2022-12-12T15:50:36Z</dcterms:modified>
</cp:coreProperties>
</file>